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alexh\Dropbox\Alpha Team\Alex Hately\Sr separation (main folder)\Data\LSC Data\"/>
    </mc:Choice>
  </mc:AlternateContent>
  <xr:revisionPtr revIDLastSave="0" documentId="13_ncr:1_{F30B5B12-6BF9-4135-818C-A7BBACE09195}" xr6:coauthVersionLast="45" xr6:coauthVersionMax="45" xr10:uidLastSave="{00000000-0000-0000-0000-000000000000}"/>
  <bookViews>
    <workbookView xWindow="735" yWindow="735" windowWidth="21600" windowHeight="1132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9" i="1" l="1"/>
  <c r="D14" i="1" l="1"/>
  <c r="S6" i="1" l="1"/>
  <c r="S2" i="1" l="1"/>
  <c r="S3" i="1"/>
  <c r="S4" i="1"/>
  <c r="S5" i="1"/>
  <c r="S7" i="1"/>
  <c r="T7" i="1" s="1"/>
  <c r="S10" i="1"/>
  <c r="F10" i="1"/>
  <c r="J3" i="1"/>
  <c r="J4" i="1"/>
  <c r="J5" i="1"/>
  <c r="J6" i="1"/>
  <c r="T6" i="1" s="1"/>
  <c r="J7" i="1"/>
  <c r="J2" i="1"/>
  <c r="F3" i="1"/>
  <c r="F4" i="1"/>
  <c r="F5" i="1"/>
  <c r="F6" i="1"/>
  <c r="F7" i="1"/>
  <c r="F2" i="1"/>
  <c r="U10" i="1" l="1"/>
  <c r="T5" i="1"/>
  <c r="T10" i="1"/>
  <c r="G15" i="1" s="1"/>
  <c r="M7" i="1" s="1"/>
  <c r="T2" i="1"/>
  <c r="T13" i="1" s="1"/>
  <c r="T3" i="1"/>
  <c r="U5" i="1"/>
  <c r="M3" i="1"/>
  <c r="M2" i="1"/>
  <c r="M5" i="1"/>
  <c r="T4" i="1"/>
  <c r="K3" i="1"/>
  <c r="U3" i="1" s="1"/>
  <c r="K7" i="1"/>
  <c r="U7" i="1" s="1"/>
  <c r="K5" i="1"/>
  <c r="K6" i="1"/>
  <c r="U6" i="1" s="1"/>
  <c r="K2" i="1"/>
  <c r="K4" i="1"/>
  <c r="U2" i="1" l="1"/>
  <c r="U4" i="1"/>
  <c r="M4" i="1"/>
  <c r="V4" i="1" s="1"/>
  <c r="X4" i="1" s="1"/>
  <c r="M6" i="1"/>
  <c r="V7" i="1"/>
  <c r="X7" i="1" s="1"/>
  <c r="V2" i="1"/>
  <c r="V6" i="1"/>
  <c r="X6" i="1" s="1"/>
  <c r="V5" i="1"/>
  <c r="X5" i="1" s="1"/>
  <c r="V3" i="1"/>
  <c r="X3" i="1" s="1"/>
  <c r="X2" i="1" l="1"/>
  <c r="V13" i="1"/>
  <c r="U13" i="1"/>
</calcChain>
</file>

<file path=xl/sharedStrings.xml><?xml version="1.0" encoding="utf-8"?>
<sst xmlns="http://schemas.openxmlformats.org/spreadsheetml/2006/main" count="29" uniqueCount="24">
  <si>
    <t>Vial Label</t>
  </si>
  <si>
    <t>Empty mass of sample vial</t>
  </si>
  <si>
    <t>Mass of Sr resin</t>
  </si>
  <si>
    <t>Mass of RAM 1561</t>
  </si>
  <si>
    <t>Eluent empty mass</t>
  </si>
  <si>
    <t>Full mass</t>
  </si>
  <si>
    <t>Total mass</t>
  </si>
  <si>
    <t>Sample mass</t>
  </si>
  <si>
    <t>Eluent mass</t>
  </si>
  <si>
    <t>Percentage after filter %</t>
  </si>
  <si>
    <t>RAM1561</t>
  </si>
  <si>
    <t>Activity conc</t>
  </si>
  <si>
    <t>Sample height</t>
  </si>
  <si>
    <t xml:space="preserve">HC corrected </t>
  </si>
  <si>
    <t>21mm</t>
  </si>
  <si>
    <t>18mm</t>
  </si>
  <si>
    <t>Coeff</t>
  </si>
  <si>
    <t>Activity added</t>
  </si>
  <si>
    <t>Activity conc of ram 1561</t>
  </si>
  <si>
    <t xml:space="preserve">Total activity measured </t>
  </si>
  <si>
    <t>Activity in eluent</t>
  </si>
  <si>
    <t>Activity on resin</t>
  </si>
  <si>
    <t>Kd</t>
  </si>
  <si>
    <t>Aqueous disposal 20/08/2020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</si>
</sst>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Sheet1!$A$2:$A$7</c:f>
              <c:numCache>
                <c:formatCode>General</c:formatCode>
                <c:ptCount val="6"/>
                <c:pt idx="0">
                  <c:v>10000</c:v>
                </c:pt>
                <c:pt idx="1">
                  <c:v>1000</c:v>
                </c:pt>
                <c:pt idx="2">
                  <c:v>100</c:v>
                </c:pt>
                <c:pt idx="3">
                  <c:v>10</c:v>
                </c:pt>
                <c:pt idx="4">
                  <c:v>1</c:v>
                </c:pt>
                <c:pt idx="5">
                  <c:v>0</c:v>
                </c:pt>
              </c:numCache>
            </c:numRef>
          </c:xVal>
          <c:yVal>
            <c:numRef>
              <c:f>Sheet1!$X$2:$X$7</c:f>
              <c:numCache>
                <c:formatCode>General</c:formatCode>
                <c:ptCount val="6"/>
                <c:pt idx="0">
                  <c:v>129.14216526560719</c:v>
                </c:pt>
                <c:pt idx="1">
                  <c:v>218.49698712902864</c:v>
                </c:pt>
                <c:pt idx="2">
                  <c:v>220.95900358330374</c:v>
                </c:pt>
                <c:pt idx="3">
                  <c:v>235.67245377791542</c:v>
                </c:pt>
                <c:pt idx="4">
                  <c:v>219.51210766306102</c:v>
                </c:pt>
                <c:pt idx="5">
                  <c:v>219.98748198485202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CE2-4C6A-9DC7-825A83FDFC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7662056"/>
        <c:axId val="397660088"/>
      </c:scatterChart>
      <c:valAx>
        <c:axId val="397662056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7660088"/>
        <c:crosses val="autoZero"/>
        <c:crossBetween val="midCat"/>
      </c:valAx>
      <c:valAx>
        <c:axId val="397660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7662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690562</xdr:colOff>
      <xdr:row>17</xdr:row>
      <xdr:rowOff>116681</xdr:rowOff>
    </xdr:from>
    <xdr:to>
      <xdr:col>12</xdr:col>
      <xdr:colOff>47625</xdr:colOff>
      <xdr:row>32</xdr:row>
      <xdr:rowOff>2381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9"/>
  <sheetViews>
    <sheetView tabSelected="1" topLeftCell="D1" zoomScale="80" zoomScaleNormal="80" workbookViewId="0">
      <selection activeCell="U13" sqref="U13"/>
    </sheetView>
  </sheetViews>
  <sheetFormatPr defaultRowHeight="15" x14ac:dyDescent="0.25"/>
  <cols>
    <col min="1" max="1" width="11" bestFit="1" customWidth="1"/>
    <col min="2" max="2" width="27.85546875" bestFit="1" customWidth="1"/>
    <col min="3" max="3" width="17" bestFit="1" customWidth="1"/>
    <col min="4" max="4" width="18.85546875" bestFit="1" customWidth="1"/>
    <col min="5" max="5" width="12" bestFit="1" customWidth="1"/>
    <col min="6" max="6" width="25" bestFit="1" customWidth="1"/>
    <col min="7" max="7" width="13" bestFit="1" customWidth="1"/>
    <col min="8" max="8" width="20" bestFit="1" customWidth="1"/>
    <col min="9" max="9" width="10.7109375" bestFit="1" customWidth="1"/>
    <col min="10" max="10" width="13.140625" bestFit="1" customWidth="1"/>
    <col min="11" max="11" width="25.140625" bestFit="1" customWidth="1"/>
    <col min="13" max="13" width="15" bestFit="1" customWidth="1"/>
    <col min="14" max="14" width="13.85546875" bestFit="1" customWidth="1"/>
    <col min="15" max="15" width="8.28515625" customWidth="1"/>
    <col min="16" max="16" width="12.85546875" bestFit="1" customWidth="1"/>
    <col min="17" max="17" width="15.5703125" bestFit="1" customWidth="1"/>
    <col min="18" max="18" width="6.28515625" bestFit="1" customWidth="1"/>
    <col min="19" max="19" width="13.7109375" bestFit="1" customWidth="1"/>
    <col min="20" max="20" width="25" bestFit="1" customWidth="1"/>
    <col min="21" max="21" width="17.7109375" bestFit="1" customWidth="1"/>
    <col min="22" max="22" width="16.7109375" bestFit="1" customWidth="1"/>
  </cols>
  <sheetData>
    <row r="1" spans="1:24" x14ac:dyDescent="0.25">
      <c r="A1" t="s">
        <v>0</v>
      </c>
      <c r="B1" t="s">
        <v>1</v>
      </c>
      <c r="C1" t="s">
        <v>2</v>
      </c>
      <c r="D1" t="s">
        <v>3</v>
      </c>
      <c r="E1" t="s">
        <v>6</v>
      </c>
      <c r="F1" t="s">
        <v>7</v>
      </c>
      <c r="H1" t="s">
        <v>4</v>
      </c>
      <c r="I1" t="s">
        <v>5</v>
      </c>
      <c r="J1" t="s">
        <v>8</v>
      </c>
      <c r="K1" t="s">
        <v>9</v>
      </c>
      <c r="M1" t="s">
        <v>17</v>
      </c>
      <c r="P1" t="s">
        <v>11</v>
      </c>
      <c r="Q1" t="s">
        <v>12</v>
      </c>
      <c r="R1" t="s">
        <v>16</v>
      </c>
      <c r="S1" t="s">
        <v>13</v>
      </c>
      <c r="T1" t="s">
        <v>19</v>
      </c>
      <c r="U1" t="s">
        <v>20</v>
      </c>
      <c r="V1" t="s">
        <v>21</v>
      </c>
      <c r="X1" t="s">
        <v>22</v>
      </c>
    </row>
    <row r="2" spans="1:24" x14ac:dyDescent="0.25">
      <c r="A2">
        <v>10000</v>
      </c>
      <c r="B2">
        <v>6.1494</v>
      </c>
      <c r="C2">
        <v>9.8100000000000007E-2</v>
      </c>
      <c r="D2">
        <v>0.2019</v>
      </c>
      <c r="E2">
        <v>19.164899999999999</v>
      </c>
      <c r="F2">
        <f>E2-B2</f>
        <v>13.015499999999999</v>
      </c>
      <c r="H2">
        <v>6.2363</v>
      </c>
      <c r="I2">
        <v>18.534300000000002</v>
      </c>
      <c r="J2">
        <f>I2-H2</f>
        <v>12.298000000000002</v>
      </c>
      <c r="K2">
        <f t="shared" ref="K2:K7" si="0">(J2/F2)</f>
        <v>0.94487342015289477</v>
      </c>
      <c r="M2">
        <f t="shared" ref="M2:M7" si="1">$G$15*D2</f>
        <v>18.328349600000006</v>
      </c>
      <c r="P2">
        <v>0.89200000000000002</v>
      </c>
      <c r="Q2" t="s">
        <v>14</v>
      </c>
      <c r="R2">
        <v>0.8</v>
      </c>
      <c r="S2">
        <f t="shared" ref="S2:S7" si="2">P2*R2</f>
        <v>0.71360000000000001</v>
      </c>
      <c r="T2">
        <f t="shared" ref="T2:T7" si="3">S2*J2</f>
        <v>8.7758528000000009</v>
      </c>
      <c r="U2">
        <f t="shared" ref="U2:U7" si="4">T2/K2</f>
        <v>9.2878607999999989</v>
      </c>
      <c r="V2">
        <f>M2-U2</f>
        <v>9.0404888000000074</v>
      </c>
      <c r="X2">
        <f>(V2/U2)*(F2/C2)</f>
        <v>129.14216526560719</v>
      </c>
    </row>
    <row r="3" spans="1:24" x14ac:dyDescent="0.25">
      <c r="A3">
        <v>1000</v>
      </c>
      <c r="B3">
        <v>6.1825999999999999</v>
      </c>
      <c r="C3">
        <v>9.9000000000000005E-2</v>
      </c>
      <c r="D3">
        <v>0.2016</v>
      </c>
      <c r="E3">
        <v>19.003799999999998</v>
      </c>
      <c r="F3">
        <f t="shared" ref="F3:F7" si="5">E3-B3</f>
        <v>12.821199999999997</v>
      </c>
      <c r="H3">
        <v>6.141</v>
      </c>
      <c r="I3">
        <v>18.244199999999999</v>
      </c>
      <c r="J3">
        <f t="shared" ref="J3:J7" si="6">I3-H3</f>
        <v>12.103199999999999</v>
      </c>
      <c r="K3">
        <f t="shared" si="0"/>
        <v>0.94399900165351147</v>
      </c>
      <c r="M3">
        <f t="shared" si="1"/>
        <v>18.301115796731061</v>
      </c>
      <c r="P3">
        <v>0.66400000000000003</v>
      </c>
      <c r="Q3" t="s">
        <v>14</v>
      </c>
      <c r="R3">
        <v>0.8</v>
      </c>
      <c r="S3">
        <f t="shared" si="2"/>
        <v>0.53120000000000001</v>
      </c>
      <c r="T3">
        <f t="shared" si="3"/>
        <v>6.42921984</v>
      </c>
      <c r="U3">
        <f t="shared" si="4"/>
        <v>6.8106214399999994</v>
      </c>
      <c r="V3">
        <f t="shared" ref="V3:V7" si="7">M3-U3</f>
        <v>11.490494356731062</v>
      </c>
      <c r="X3">
        <f t="shared" ref="X3:X7" si="8">(V3/U3)*(F3/C3)</f>
        <v>218.49698712902864</v>
      </c>
    </row>
    <row r="4" spans="1:24" x14ac:dyDescent="0.25">
      <c r="A4">
        <v>100</v>
      </c>
      <c r="B4">
        <v>6.1478000000000002</v>
      </c>
      <c r="C4">
        <v>0.1113</v>
      </c>
      <c r="D4">
        <v>0.20119999999999999</v>
      </c>
      <c r="E4">
        <v>19.926500000000001</v>
      </c>
      <c r="F4">
        <f t="shared" si="5"/>
        <v>13.778700000000001</v>
      </c>
      <c r="H4">
        <v>6.1562999999999999</v>
      </c>
      <c r="I4">
        <v>18.2575</v>
      </c>
      <c r="J4">
        <f t="shared" si="6"/>
        <v>12.1012</v>
      </c>
      <c r="K4">
        <f t="shared" si="0"/>
        <v>0.87825411686153265</v>
      </c>
      <c r="M4">
        <f t="shared" si="1"/>
        <v>18.264804059039133</v>
      </c>
      <c r="P4">
        <v>0.59499999999999997</v>
      </c>
      <c r="Q4" t="s">
        <v>14</v>
      </c>
      <c r="R4">
        <v>0.8</v>
      </c>
      <c r="S4">
        <f t="shared" si="2"/>
        <v>0.47599999999999998</v>
      </c>
      <c r="T4">
        <f t="shared" si="3"/>
        <v>5.7601712000000003</v>
      </c>
      <c r="U4">
        <f t="shared" si="4"/>
        <v>6.5586612000000004</v>
      </c>
      <c r="V4">
        <f t="shared" si="7"/>
        <v>11.706142859039133</v>
      </c>
      <c r="X4">
        <f t="shared" si="8"/>
        <v>220.95900358330374</v>
      </c>
    </row>
    <row r="5" spans="1:24" x14ac:dyDescent="0.25">
      <c r="A5">
        <v>10</v>
      </c>
      <c r="B5">
        <v>6.1459999999999999</v>
      </c>
      <c r="C5">
        <v>0.1053</v>
      </c>
      <c r="D5">
        <v>0.2034</v>
      </c>
      <c r="E5">
        <v>18.859200000000001</v>
      </c>
      <c r="F5">
        <f t="shared" si="5"/>
        <v>12.713200000000001</v>
      </c>
      <c r="H5">
        <v>6.1422999999999996</v>
      </c>
      <c r="I5">
        <v>18.130600000000001</v>
      </c>
      <c r="J5">
        <f t="shared" si="6"/>
        <v>11.988300000000002</v>
      </c>
      <c r="K5">
        <f t="shared" si="0"/>
        <v>0.94298052417959299</v>
      </c>
      <c r="M5">
        <f t="shared" si="1"/>
        <v>18.46451861634473</v>
      </c>
      <c r="P5">
        <v>0.61499999999999999</v>
      </c>
      <c r="Q5" t="s">
        <v>14</v>
      </c>
      <c r="R5">
        <v>0.8</v>
      </c>
      <c r="S5">
        <f t="shared" si="2"/>
        <v>0.49199999999999999</v>
      </c>
      <c r="T5">
        <f t="shared" si="3"/>
        <v>5.8982436000000007</v>
      </c>
      <c r="U5">
        <f t="shared" si="4"/>
        <v>6.2548943999999995</v>
      </c>
      <c r="V5">
        <f t="shared" si="7"/>
        <v>12.20962421634473</v>
      </c>
      <c r="X5">
        <f t="shared" si="8"/>
        <v>235.67245377791542</v>
      </c>
    </row>
    <row r="6" spans="1:24" x14ac:dyDescent="0.25">
      <c r="A6">
        <v>1</v>
      </c>
      <c r="B6">
        <v>6.2134</v>
      </c>
      <c r="C6">
        <v>9.8000000000000004E-2</v>
      </c>
      <c r="D6">
        <v>0.20280000000000001</v>
      </c>
      <c r="E6">
        <v>18.946100000000001</v>
      </c>
      <c r="F6">
        <f t="shared" si="5"/>
        <v>12.732700000000001</v>
      </c>
      <c r="H6">
        <v>6.1559999999999997</v>
      </c>
      <c r="I6">
        <v>18.2334</v>
      </c>
      <c r="J6">
        <f t="shared" si="6"/>
        <v>12.077400000000001</v>
      </c>
      <c r="K6">
        <f t="shared" si="0"/>
        <v>0.94853408939188066</v>
      </c>
      <c r="M6">
        <f t="shared" si="1"/>
        <v>18.410051009806843</v>
      </c>
      <c r="P6">
        <v>0.67200000000000004</v>
      </c>
      <c r="Q6" t="s">
        <v>14</v>
      </c>
      <c r="R6">
        <v>0.8</v>
      </c>
      <c r="S6">
        <f t="shared" si="2"/>
        <v>0.53760000000000008</v>
      </c>
      <c r="T6">
        <f t="shared" si="3"/>
        <v>6.4928102400000016</v>
      </c>
      <c r="U6">
        <f t="shared" si="4"/>
        <v>6.8450995200000024</v>
      </c>
      <c r="V6">
        <f t="shared" si="7"/>
        <v>11.564951489806841</v>
      </c>
      <c r="X6">
        <f t="shared" si="8"/>
        <v>219.51210766306102</v>
      </c>
    </row>
    <row r="7" spans="1:24" x14ac:dyDescent="0.25">
      <c r="A7">
        <v>0</v>
      </c>
      <c r="B7">
        <v>6.1700999999999997</v>
      </c>
      <c r="C7">
        <v>9.6299999999999997E-2</v>
      </c>
      <c r="D7">
        <v>0.20250000000000001</v>
      </c>
      <c r="E7">
        <v>17.8552</v>
      </c>
      <c r="F7">
        <f t="shared" si="5"/>
        <v>11.6851</v>
      </c>
      <c r="H7">
        <v>6.1784999999999997</v>
      </c>
      <c r="I7">
        <v>16.321200000000001</v>
      </c>
      <c r="J7">
        <f t="shared" si="6"/>
        <v>10.142700000000001</v>
      </c>
      <c r="K7">
        <f t="shared" si="0"/>
        <v>0.86800284122515003</v>
      </c>
      <c r="M7">
        <f t="shared" si="1"/>
        <v>18.382817206537897</v>
      </c>
      <c r="P7">
        <v>0.71699999999999997</v>
      </c>
      <c r="Q7" t="s">
        <v>15</v>
      </c>
      <c r="R7">
        <v>0.78</v>
      </c>
      <c r="S7">
        <f t="shared" si="2"/>
        <v>0.55925999999999998</v>
      </c>
      <c r="T7">
        <f t="shared" si="3"/>
        <v>5.6724064020000009</v>
      </c>
      <c r="U7">
        <f t="shared" si="4"/>
        <v>6.5350090260000009</v>
      </c>
      <c r="V7">
        <f t="shared" si="7"/>
        <v>11.847808180537896</v>
      </c>
      <c r="X7">
        <f t="shared" si="8"/>
        <v>219.98748198485202</v>
      </c>
    </row>
    <row r="10" spans="1:24" x14ac:dyDescent="0.25">
      <c r="A10" t="s">
        <v>10</v>
      </c>
      <c r="B10">
        <v>6.1802000000000001</v>
      </c>
      <c r="D10">
        <v>0.2019</v>
      </c>
      <c r="E10">
        <v>18.837900000000001</v>
      </c>
      <c r="F10">
        <f>E10-B10</f>
        <v>12.657700000000002</v>
      </c>
      <c r="P10">
        <v>1.81</v>
      </c>
      <c r="Q10" t="s">
        <v>14</v>
      </c>
      <c r="R10">
        <v>0.8</v>
      </c>
      <c r="S10">
        <f>P10*R10</f>
        <v>1.4480000000000002</v>
      </c>
      <c r="T10">
        <f>S10*F10</f>
        <v>18.328349600000006</v>
      </c>
      <c r="U10">
        <f>S10*F10</f>
        <v>18.328349600000006</v>
      </c>
    </row>
    <row r="13" spans="1:24" x14ac:dyDescent="0.25">
      <c r="T13">
        <f>SUM(T2:T10)</f>
        <v>57.357053682000014</v>
      </c>
      <c r="U13">
        <f>SUM(U2:U10)</f>
        <v>60.620495986000009</v>
      </c>
      <c r="V13">
        <f>SUM(V2:V7)</f>
        <v>67.859509902459664</v>
      </c>
    </row>
    <row r="14" spans="1:24" x14ac:dyDescent="0.25">
      <c r="D14">
        <f>SUM(D2:D10)</f>
        <v>1.4153</v>
      </c>
    </row>
    <row r="15" spans="1:24" x14ac:dyDescent="0.25">
      <c r="F15" t="s">
        <v>18</v>
      </c>
      <c r="G15">
        <f>T10/D10</f>
        <v>90.779344229816772</v>
      </c>
    </row>
    <row r="18" spans="2:21" x14ac:dyDescent="0.25">
      <c r="B18" s="1" t="s">
        <v>23</v>
      </c>
    </row>
    <row r="19" spans="2:21" x14ac:dyDescent="0.25">
      <c r="U19">
        <f>T13+V13</f>
        <v>125.21656358445968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2019-08-14T13:18:56Z</dcterms:created>
  <dcterms:modified xsi:type="dcterms:W3CDTF">2020-12-03T10:58:32Z</dcterms:modified>
</cp:coreProperties>
</file>